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workbookProtection workbookPassword="E1E5" lockStructure="1"/>
  <bookViews>
    <workbookView xWindow="120" yWindow="90" windowWidth="21720" windowHeight="13560"/>
  </bookViews>
  <sheets>
    <sheet name="calculator" sheetId="1" r:id="rId1"/>
    <sheet name="index" sheetId="2" state="hidden" r:id="rId2"/>
  </sheets>
  <definedNames>
    <definedName name="frequency">index!$A$1:$A$4</definedName>
    <definedName name="_xlnm.Print_Titles" localSheetId="0">calculator!$1:$16</definedName>
  </definedNames>
  <calcPr calcId="144525"/>
</workbook>
</file>

<file path=xl/calcChain.xml><?xml version="1.0" encoding="utf-8"?>
<calcChain xmlns="http://schemas.openxmlformats.org/spreadsheetml/2006/main">
  <c r="D17" i="1" l="1"/>
  <c r="E17" i="1" l="1"/>
  <c r="D18" i="1" l="1"/>
  <c r="G18" i="1" l="1"/>
  <c r="C18" i="1"/>
  <c r="H18" i="1" l="1"/>
  <c r="F18" i="1" s="1"/>
  <c r="E18" i="1" s="1"/>
  <c r="D19" i="1" l="1"/>
  <c r="B19" i="1"/>
  <c r="G19" i="1" l="1"/>
  <c r="C19" i="1"/>
  <c r="H19" i="1" l="1"/>
  <c r="F19" i="1" s="1"/>
  <c r="E19" i="1" l="1"/>
  <c r="D20" i="1" l="1"/>
  <c r="B20" i="1"/>
  <c r="C20" i="1" l="1"/>
  <c r="G20" i="1"/>
  <c r="H20" i="1" l="1"/>
  <c r="F20" i="1" s="1"/>
  <c r="E20" i="1" l="1"/>
  <c r="B21" i="1" l="1"/>
  <c r="D21" i="1"/>
  <c r="C21" i="1" l="1"/>
  <c r="G21" i="1"/>
  <c r="H21" i="1" l="1"/>
  <c r="F21" i="1" s="1"/>
  <c r="E21" i="1" l="1"/>
  <c r="B22" i="1" l="1"/>
  <c r="D22" i="1"/>
  <c r="G22" i="1" s="1"/>
  <c r="C22" i="1" l="1"/>
  <c r="H22" i="1"/>
  <c r="F22" i="1" s="1"/>
  <c r="E22" i="1" l="1"/>
  <c r="B23" i="1" s="1"/>
  <c r="D23" i="1" l="1"/>
  <c r="G23" i="1" s="1"/>
  <c r="H23" i="1" s="1"/>
  <c r="F23" i="1" s="1"/>
  <c r="E23" i="1" l="1"/>
  <c r="C23" i="1"/>
  <c r="B24" i="1" l="1"/>
  <c r="D24" i="1"/>
  <c r="G24" i="1" s="1"/>
  <c r="H24" i="1" s="1"/>
  <c r="F24" i="1" s="1"/>
  <c r="C24" i="1" l="1"/>
  <c r="E24" i="1"/>
  <c r="D25" i="1" l="1"/>
  <c r="G25" i="1" s="1"/>
  <c r="H25" i="1" s="1"/>
  <c r="F25" i="1" s="1"/>
  <c r="B25" i="1"/>
  <c r="E25" i="1" l="1"/>
  <c r="C25" i="1"/>
  <c r="D26" i="1" l="1"/>
  <c r="G26" i="1" s="1"/>
  <c r="H26" i="1" s="1"/>
  <c r="F26" i="1" s="1"/>
  <c r="B26" i="1"/>
  <c r="E26" i="1" l="1"/>
  <c r="C26" i="1"/>
  <c r="D27" i="1" l="1"/>
  <c r="G27" i="1" s="1"/>
  <c r="H27" i="1" s="1"/>
  <c r="F27" i="1" s="1"/>
  <c r="E27" i="1" s="1"/>
  <c r="B27" i="1"/>
  <c r="D28" i="1" l="1"/>
  <c r="G28" i="1" s="1"/>
  <c r="H28" i="1" s="1"/>
  <c r="F28" i="1" s="1"/>
  <c r="E28" i="1" s="1"/>
  <c r="B28" i="1"/>
  <c r="C27" i="1"/>
  <c r="D29" i="1" l="1"/>
  <c r="G29" i="1" s="1"/>
  <c r="H29" i="1" s="1"/>
  <c r="F29" i="1" s="1"/>
  <c r="E29" i="1" s="1"/>
  <c r="B29" i="1"/>
  <c r="C28" i="1"/>
  <c r="D30" i="1" l="1"/>
  <c r="G30" i="1" s="1"/>
  <c r="H30" i="1" s="1"/>
  <c r="F30" i="1" s="1"/>
  <c r="E30" i="1" s="1"/>
  <c r="B30" i="1"/>
  <c r="C29" i="1"/>
  <c r="D31" i="1" l="1"/>
  <c r="G31" i="1" s="1"/>
  <c r="H31" i="1" s="1"/>
  <c r="F31" i="1" s="1"/>
  <c r="E31" i="1" s="1"/>
  <c r="B31" i="1"/>
  <c r="C30" i="1"/>
  <c r="C31" i="1" l="1"/>
  <c r="D32" i="1"/>
  <c r="G32" i="1" s="1"/>
  <c r="H32" i="1" s="1"/>
  <c r="F32" i="1" s="1"/>
  <c r="B32" i="1"/>
  <c r="C32" i="1" l="1"/>
  <c r="E32" i="1"/>
  <c r="D33" i="1" l="1"/>
  <c r="G33" i="1" s="1"/>
  <c r="H33" i="1" s="1"/>
  <c r="F33" i="1" s="1"/>
  <c r="B33" i="1"/>
  <c r="E33" i="1" l="1"/>
  <c r="C33" i="1"/>
  <c r="D34" i="1" l="1"/>
  <c r="G34" i="1" s="1"/>
  <c r="H34" i="1" s="1"/>
  <c r="F34" i="1" s="1"/>
  <c r="B34" i="1"/>
  <c r="E34" i="1" l="1"/>
  <c r="C34" i="1"/>
  <c r="D35" i="1" l="1"/>
  <c r="G35" i="1" s="1"/>
  <c r="H35" i="1" s="1"/>
  <c r="F35" i="1" s="1"/>
  <c r="B35" i="1"/>
  <c r="C35" i="1" l="1"/>
  <c r="E35" i="1"/>
  <c r="D36" i="1" l="1"/>
  <c r="G36" i="1" s="1"/>
  <c r="H36" i="1" s="1"/>
  <c r="F36" i="1" s="1"/>
  <c r="B36" i="1"/>
  <c r="C36" i="1" l="1"/>
  <c r="E36" i="1"/>
  <c r="D37" i="1" l="1"/>
  <c r="G37" i="1" s="1"/>
  <c r="H37" i="1" s="1"/>
  <c r="F37" i="1" s="1"/>
  <c r="B37" i="1"/>
  <c r="E37" i="1" l="1"/>
  <c r="C37" i="1"/>
  <c r="D38" i="1" l="1"/>
  <c r="G38" i="1" s="1"/>
  <c r="H38" i="1" s="1"/>
  <c r="F38" i="1" s="1"/>
  <c r="B38" i="1"/>
  <c r="E38" i="1" l="1"/>
  <c r="C38" i="1"/>
  <c r="D39" i="1" l="1"/>
  <c r="G39" i="1" s="1"/>
  <c r="H39" i="1" s="1"/>
  <c r="F39" i="1" s="1"/>
  <c r="B39" i="1"/>
  <c r="C39" i="1" l="1"/>
  <c r="E39" i="1"/>
  <c r="D40" i="1" l="1"/>
  <c r="G40" i="1" s="1"/>
  <c r="H40" i="1" s="1"/>
  <c r="F40" i="1" s="1"/>
  <c r="B40" i="1"/>
  <c r="E40" i="1" l="1"/>
  <c r="C40" i="1"/>
  <c r="D41" i="1" l="1"/>
  <c r="G41" i="1" s="1"/>
  <c r="H41" i="1" s="1"/>
  <c r="F41" i="1" s="1"/>
  <c r="B41" i="1"/>
  <c r="E41" i="1" l="1"/>
  <c r="C41" i="1"/>
  <c r="B42" i="1" l="1"/>
  <c r="D42" i="1"/>
  <c r="G42" i="1" s="1"/>
  <c r="H42" i="1" s="1"/>
  <c r="F42" i="1" s="1"/>
  <c r="E42" i="1" l="1"/>
  <c r="C42" i="1"/>
  <c r="D43" i="1" l="1"/>
  <c r="G43" i="1" s="1"/>
  <c r="H43" i="1" s="1"/>
  <c r="F43" i="1" s="1"/>
  <c r="B43" i="1"/>
  <c r="C43" i="1" l="1"/>
  <c r="E43" i="1"/>
  <c r="D44" i="1" l="1"/>
  <c r="G44" i="1" s="1"/>
  <c r="H44" i="1" s="1"/>
  <c r="F44" i="1" s="1"/>
  <c r="B44" i="1"/>
  <c r="C44" i="1" l="1"/>
  <c r="E44" i="1"/>
  <c r="D45" i="1" l="1"/>
  <c r="G45" i="1" s="1"/>
  <c r="H45" i="1" s="1"/>
  <c r="F45" i="1" s="1"/>
  <c r="B45" i="1"/>
  <c r="E45" i="1" l="1"/>
  <c r="C45" i="1"/>
  <c r="D46" i="1" l="1"/>
  <c r="G46" i="1" s="1"/>
  <c r="H46" i="1" s="1"/>
  <c r="F46" i="1" s="1"/>
  <c r="B46" i="1"/>
  <c r="E46" i="1" l="1"/>
  <c r="C46" i="1"/>
  <c r="D47" i="1" l="1"/>
  <c r="B47" i="1"/>
  <c r="G47" i="1" l="1"/>
  <c r="H7" i="1"/>
  <c r="C47" i="1"/>
  <c r="H8" i="1" s="1"/>
  <c r="E47" i="1"/>
  <c r="H47" i="1" l="1"/>
  <c r="F47" i="1" s="1"/>
  <c r="H11" i="1" s="1"/>
  <c r="H10" i="1"/>
  <c r="H12" i="1" l="1"/>
</calcChain>
</file>

<file path=xl/sharedStrings.xml><?xml version="1.0" encoding="utf-8"?>
<sst xmlns="http://schemas.openxmlformats.org/spreadsheetml/2006/main" count="32" uniqueCount="28">
  <si>
    <t>Repayment</t>
  </si>
  <si>
    <t>Payment No</t>
  </si>
  <si>
    <t>Principal</t>
  </si>
  <si>
    <t>Interest</t>
  </si>
  <si>
    <t>Years from start date</t>
  </si>
  <si>
    <t>End Date</t>
  </si>
  <si>
    <t>Total</t>
  </si>
  <si>
    <t>Weekly</t>
  </si>
  <si>
    <t>Fortnightly</t>
  </si>
  <si>
    <t>Monthly</t>
  </si>
  <si>
    <t>Loan Start Date</t>
  </si>
  <si>
    <t>Repayment Amount</t>
  </si>
  <si>
    <t>Repayment Frequency</t>
  </si>
  <si>
    <t>Daily</t>
  </si>
  <si>
    <t>-</t>
  </si>
  <si>
    <t>Balance</t>
  </si>
  <si>
    <t>Years to repay</t>
  </si>
  <si>
    <t>Payment Date</t>
  </si>
  <si>
    <t>Interest Rate (as % p.a.)</t>
  </si>
  <si>
    <t>Extra payment</t>
  </si>
  <si>
    <t>Loan / Mortgage Amount</t>
  </si>
  <si>
    <t>Compounding Frequency</t>
  </si>
  <si>
    <t>Beginning of the loan</t>
  </si>
  <si>
    <t>Feel free to adjust all green fields</t>
  </si>
  <si>
    <t>buy here</t>
  </si>
  <si>
    <t>(Free Version - up to 30 payments)</t>
  </si>
  <si>
    <t>Premium:</t>
  </si>
  <si>
    <t>Ultimate Loan Calculator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</si>
</sst>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#,###,###;\-##,###,###;;@"/>
    <numFmt numFmtId="165" formatCode="##,###,##0.00;\-##,###,##0.00;;@"/>
    <numFmt numFmtId="166" formatCode="#,##0_ ;\-#,##0\ "/>
    <numFmt numFmtId="167" formatCode="#,##0.00_ ;\-#,##0.00\ 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charset val="238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b/>
      <sz val="20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indexed="64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indexed="64"/>
      </right>
      <top style="thin">
        <color theme="0" tint="-0.14999847407452621"/>
      </top>
      <bottom style="thin">
        <color indexed="64"/>
      </bottom>
      <diagonal/>
    </border>
    <border>
      <left style="thin">
        <color theme="0" tint="-0.14999847407452621"/>
      </left>
      <right style="thin">
        <color indexed="64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indexed="64"/>
      </right>
      <top/>
      <bottom style="thin">
        <color theme="0" tint="-0.1499984740745262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0">
    <xf numFmtId="0" fontId="0" fillId="0" borderId="0" xfId="0"/>
    <xf numFmtId="14" fontId="0" fillId="0" borderId="0" xfId="0" applyNumberFormat="1"/>
    <xf numFmtId="0" fontId="0" fillId="4" borderId="0" xfId="0" applyFill="1" applyBorder="1" applyProtection="1"/>
    <xf numFmtId="164" fontId="0" fillId="4" borderId="3" xfId="0" applyNumberFormat="1" applyFill="1" applyBorder="1" applyAlignment="1" applyProtection="1">
      <alignment horizontal="center"/>
    </xf>
    <xf numFmtId="165" fontId="0" fillId="4" borderId="3" xfId="0" applyNumberFormat="1" applyFill="1" applyBorder="1" applyAlignment="1" applyProtection="1">
      <alignment horizontal="center"/>
    </xf>
    <xf numFmtId="14" fontId="0" fillId="4" borderId="3" xfId="0" applyNumberFormat="1" applyFill="1" applyBorder="1" applyProtection="1"/>
    <xf numFmtId="165" fontId="0" fillId="4" borderId="3" xfId="0" applyNumberFormat="1" applyFill="1" applyBorder="1" applyProtection="1"/>
    <xf numFmtId="0" fontId="0" fillId="4" borderId="0" xfId="0" applyFill="1" applyProtection="1"/>
    <xf numFmtId="164" fontId="0" fillId="4" borderId="2" xfId="0" applyNumberFormat="1" applyFill="1" applyBorder="1" applyAlignment="1" applyProtection="1">
      <alignment horizontal="center"/>
    </xf>
    <xf numFmtId="0" fontId="5" fillId="4" borderId="3" xfId="0" applyFont="1" applyFill="1" applyBorder="1" applyAlignment="1" applyProtection="1">
      <alignment horizontal="left"/>
    </xf>
    <xf numFmtId="0" fontId="0" fillId="4" borderId="4" xfId="0" applyFill="1" applyBorder="1" applyProtection="1"/>
    <xf numFmtId="164" fontId="0" fillId="4" borderId="5" xfId="0" applyNumberFormat="1" applyFill="1" applyBorder="1" applyAlignment="1" applyProtection="1">
      <alignment horizontal="center"/>
    </xf>
    <xf numFmtId="14" fontId="0" fillId="4" borderId="0" xfId="0" applyNumberFormat="1" applyFill="1" applyBorder="1" applyProtection="1"/>
    <xf numFmtId="165" fontId="0" fillId="4" borderId="0" xfId="0" applyNumberFormat="1" applyFill="1" applyBorder="1" applyProtection="1"/>
    <xf numFmtId="0" fontId="0" fillId="4" borderId="6" xfId="0" applyFill="1" applyBorder="1" applyProtection="1"/>
    <xf numFmtId="165" fontId="0" fillId="4" borderId="0" xfId="0" applyNumberFormat="1" applyFill="1" applyBorder="1" applyAlignment="1" applyProtection="1">
      <alignment horizontal="center"/>
    </xf>
    <xf numFmtId="14" fontId="0" fillId="4" borderId="6" xfId="0" applyNumberFormat="1" applyFill="1" applyBorder="1" applyProtection="1"/>
    <xf numFmtId="165" fontId="0" fillId="4" borderId="6" xfId="0" applyNumberFormat="1" applyFill="1" applyBorder="1" applyProtection="1"/>
    <xf numFmtId="165" fontId="0" fillId="4" borderId="6" xfId="0" applyNumberFormat="1" applyFill="1" applyBorder="1" applyAlignment="1" applyProtection="1">
      <alignment horizontal="center"/>
    </xf>
    <xf numFmtId="165" fontId="0" fillId="4" borderId="6" xfId="0" applyNumberFormat="1" applyFill="1" applyBorder="1" applyAlignment="1" applyProtection="1">
      <alignment horizontal="center" vertical="center"/>
    </xf>
    <xf numFmtId="165" fontId="1" fillId="4" borderId="0" xfId="0" applyNumberFormat="1" applyFont="1" applyFill="1" applyBorder="1" applyProtection="1"/>
    <xf numFmtId="4" fontId="1" fillId="4" borderId="0" xfId="0" applyNumberFormat="1" applyFont="1" applyFill="1" applyBorder="1" applyProtection="1"/>
    <xf numFmtId="164" fontId="0" fillId="4" borderId="7" xfId="0" applyNumberFormat="1" applyFill="1" applyBorder="1" applyAlignment="1" applyProtection="1">
      <alignment horizontal="center"/>
    </xf>
    <xf numFmtId="165" fontId="0" fillId="4" borderId="8" xfId="0" applyNumberFormat="1" applyFill="1" applyBorder="1" applyAlignment="1" applyProtection="1">
      <alignment horizontal="center"/>
    </xf>
    <xf numFmtId="14" fontId="0" fillId="4" borderId="8" xfId="0" applyNumberFormat="1" applyFill="1" applyBorder="1" applyProtection="1"/>
    <xf numFmtId="165" fontId="0" fillId="4" borderId="8" xfId="0" applyNumberFormat="1" applyFill="1" applyBorder="1" applyProtection="1"/>
    <xf numFmtId="14" fontId="0" fillId="4" borderId="9" xfId="0" applyNumberFormat="1" applyFill="1" applyBorder="1" applyProtection="1"/>
    <xf numFmtId="164" fontId="1" fillId="2" borderId="1" xfId="0" applyNumberFormat="1" applyFont="1" applyFill="1" applyBorder="1" applyAlignment="1" applyProtection="1">
      <alignment horizontal="center" vertical="center" wrapText="1"/>
    </xf>
    <xf numFmtId="165" fontId="1" fillId="2" borderId="1" xfId="0" applyNumberFormat="1" applyFont="1" applyFill="1" applyBorder="1" applyAlignment="1" applyProtection="1">
      <alignment horizontal="center" vertical="center" wrapText="1"/>
    </xf>
    <xf numFmtId="14" fontId="1" fillId="2" borderId="1" xfId="0" applyNumberFormat="1" applyFont="1" applyFill="1" applyBorder="1" applyAlignment="1" applyProtection="1">
      <alignment horizontal="center" vertical="center" wrapText="1"/>
    </xf>
    <xf numFmtId="14" fontId="0" fillId="7" borderId="3" xfId="0" applyNumberFormat="1" applyFill="1" applyBorder="1" applyProtection="1"/>
    <xf numFmtId="165" fontId="0" fillId="7" borderId="3" xfId="0" applyNumberFormat="1" applyFill="1" applyBorder="1" applyProtection="1"/>
    <xf numFmtId="0" fontId="6" fillId="7" borderId="2" xfId="0" applyFont="1" applyFill="1" applyBorder="1" applyAlignment="1" applyProtection="1">
      <alignment horizontal="left"/>
    </xf>
    <xf numFmtId="165" fontId="0" fillId="7" borderId="14" xfId="0" applyNumberFormat="1" applyFill="1" applyBorder="1" applyProtection="1"/>
    <xf numFmtId="4" fontId="2" fillId="4" borderId="17" xfId="0" applyNumberFormat="1" applyFont="1" applyFill="1" applyBorder="1" applyAlignment="1" applyProtection="1">
      <alignment horizontal="left"/>
    </xf>
    <xf numFmtId="165" fontId="1" fillId="4" borderId="1" xfId="0" applyNumberFormat="1" applyFont="1" applyFill="1" applyBorder="1" applyProtection="1"/>
    <xf numFmtId="165" fontId="0" fillId="4" borderId="0" xfId="0" applyNumberFormat="1" applyFill="1" applyProtection="1"/>
    <xf numFmtId="165" fontId="0" fillId="4" borderId="0" xfId="0" applyNumberFormat="1" applyFill="1" applyAlignment="1" applyProtection="1">
      <alignment horizontal="center"/>
    </xf>
    <xf numFmtId="14" fontId="0" fillId="4" borderId="0" xfId="0" applyNumberFormat="1" applyFill="1" applyProtection="1"/>
    <xf numFmtId="14" fontId="0" fillId="4" borderId="10" xfId="0" applyNumberFormat="1" applyFont="1" applyFill="1" applyBorder="1" applyAlignment="1" applyProtection="1"/>
    <xf numFmtId="0" fontId="0" fillId="4" borderId="11" xfId="0" applyFill="1" applyBorder="1" applyAlignment="1" applyProtection="1"/>
    <xf numFmtId="165" fontId="0" fillId="5" borderId="1" xfId="0" applyNumberFormat="1" applyFont="1" applyFill="1" applyBorder="1" applyProtection="1">
      <protection locked="0"/>
    </xf>
    <xf numFmtId="166" fontId="0" fillId="5" borderId="1" xfId="0" applyNumberFormat="1" applyFont="1" applyFill="1" applyBorder="1" applyAlignment="1" applyProtection="1">
      <alignment horizontal="right"/>
      <protection locked="0"/>
    </xf>
    <xf numFmtId="14" fontId="0" fillId="5" borderId="1" xfId="0" applyNumberFormat="1" applyFont="1" applyFill="1" applyBorder="1" applyAlignment="1" applyProtection="1">
      <alignment horizontal="right"/>
      <protection locked="0"/>
    </xf>
    <xf numFmtId="14" fontId="1" fillId="6" borderId="1" xfId="0" applyNumberFormat="1" applyFont="1" applyFill="1" applyBorder="1" applyProtection="1">
      <protection hidden="1"/>
    </xf>
    <xf numFmtId="4" fontId="1" fillId="6" borderId="1" xfId="0" applyNumberFormat="1" applyFont="1" applyFill="1" applyBorder="1" applyProtection="1">
      <protection hidden="1"/>
    </xf>
    <xf numFmtId="4" fontId="1" fillId="3" borderId="1" xfId="0" applyNumberFormat="1" applyFont="1" applyFill="1" applyBorder="1" applyProtection="1">
      <protection hidden="1"/>
    </xf>
    <xf numFmtId="14" fontId="0" fillId="2" borderId="1" xfId="0" applyNumberFormat="1" applyFill="1" applyBorder="1" applyAlignment="1" applyProtection="1">
      <alignment horizontal="right"/>
      <protection hidden="1"/>
    </xf>
    <xf numFmtId="165" fontId="0" fillId="2" borderId="1" xfId="0" applyNumberFormat="1" applyFill="1" applyBorder="1" applyProtection="1">
      <protection hidden="1"/>
    </xf>
    <xf numFmtId="167" fontId="0" fillId="2" borderId="1" xfId="0" applyNumberFormat="1" applyFill="1" applyBorder="1" applyProtection="1">
      <protection hidden="1"/>
    </xf>
    <xf numFmtId="165" fontId="4" fillId="2" borderId="1" xfId="0" applyNumberFormat="1" applyFont="1" applyFill="1" applyBorder="1" applyAlignment="1" applyProtection="1">
      <alignment horizontal="center"/>
      <protection hidden="1"/>
    </xf>
    <xf numFmtId="164" fontId="0" fillId="0" borderId="5" xfId="0" applyNumberFormat="1" applyFill="1" applyBorder="1" applyAlignment="1" applyProtection="1">
      <alignment horizontal="center"/>
      <protection hidden="1"/>
    </xf>
    <xf numFmtId="165" fontId="0" fillId="0" borderId="0" xfId="0" applyNumberFormat="1" applyFill="1" applyBorder="1" applyAlignment="1" applyProtection="1">
      <alignment horizontal="center"/>
      <protection hidden="1"/>
    </xf>
    <xf numFmtId="14" fontId="0" fillId="5" borderId="21" xfId="0" applyNumberFormat="1" applyFill="1" applyBorder="1" applyProtection="1">
      <protection locked="0" hidden="1"/>
    </xf>
    <xf numFmtId="165" fontId="0" fillId="0" borderId="21" xfId="0" applyNumberFormat="1" applyFill="1" applyBorder="1" applyProtection="1">
      <protection hidden="1"/>
    </xf>
    <xf numFmtId="165" fontId="0" fillId="0" borderId="0" xfId="0" applyNumberFormat="1" applyFill="1" applyBorder="1" applyProtection="1">
      <protection hidden="1"/>
    </xf>
    <xf numFmtId="165" fontId="0" fillId="5" borderId="21" xfId="0" applyNumberFormat="1" applyFill="1" applyBorder="1" applyProtection="1">
      <protection locked="0" hidden="1"/>
    </xf>
    <xf numFmtId="165" fontId="0" fillId="5" borderId="24" xfId="0" applyNumberFormat="1" applyFill="1" applyBorder="1" applyProtection="1">
      <protection locked="0" hidden="1"/>
    </xf>
    <xf numFmtId="14" fontId="0" fillId="5" borderId="19" xfId="0" applyNumberFormat="1" applyFill="1" applyBorder="1" applyProtection="1">
      <protection locked="0" hidden="1"/>
    </xf>
    <xf numFmtId="165" fontId="0" fillId="0" borderId="19" xfId="0" applyNumberFormat="1" applyFill="1" applyBorder="1" applyProtection="1">
      <protection hidden="1"/>
    </xf>
    <xf numFmtId="165" fontId="0" fillId="5" borderId="19" xfId="0" applyNumberFormat="1" applyFill="1" applyBorder="1" applyProtection="1">
      <protection locked="0" hidden="1"/>
    </xf>
    <xf numFmtId="165" fontId="0" fillId="5" borderId="23" xfId="0" applyNumberFormat="1" applyFill="1" applyBorder="1" applyProtection="1">
      <protection locked="0" hidden="1"/>
    </xf>
    <xf numFmtId="165" fontId="0" fillId="5" borderId="19" xfId="0" applyNumberFormat="1" applyFill="1" applyBorder="1" applyProtection="1">
      <protection hidden="1"/>
    </xf>
    <xf numFmtId="165" fontId="0" fillId="5" borderId="23" xfId="0" applyNumberFormat="1" applyFill="1" applyBorder="1" applyProtection="1">
      <protection hidden="1"/>
    </xf>
    <xf numFmtId="164" fontId="0" fillId="0" borderId="7" xfId="0" applyNumberFormat="1" applyFill="1" applyBorder="1" applyAlignment="1" applyProtection="1">
      <alignment horizontal="center"/>
      <protection hidden="1"/>
    </xf>
    <xf numFmtId="165" fontId="0" fillId="0" borderId="8" xfId="0" applyNumberFormat="1" applyFill="1" applyBorder="1" applyAlignment="1" applyProtection="1">
      <alignment horizontal="center"/>
      <protection hidden="1"/>
    </xf>
    <xf numFmtId="165" fontId="0" fillId="0" borderId="20" xfId="0" applyNumberFormat="1" applyFill="1" applyBorder="1" applyProtection="1">
      <protection hidden="1"/>
    </xf>
    <xf numFmtId="165" fontId="0" fillId="0" borderId="8" xfId="0" applyNumberFormat="1" applyFill="1" applyBorder="1" applyProtection="1">
      <protection hidden="1"/>
    </xf>
    <xf numFmtId="165" fontId="0" fillId="5" borderId="20" xfId="0" applyNumberFormat="1" applyFill="1" applyBorder="1" applyProtection="1">
      <protection hidden="1"/>
    </xf>
    <xf numFmtId="165" fontId="0" fillId="5" borderId="22" xfId="0" applyNumberFormat="1" applyFill="1" applyBorder="1" applyProtection="1">
      <protection hidden="1"/>
    </xf>
    <xf numFmtId="14" fontId="0" fillId="5" borderId="20" xfId="0" applyNumberFormat="1" applyFill="1" applyBorder="1" applyProtection="1">
      <protection locked="0" hidden="1"/>
    </xf>
    <xf numFmtId="4" fontId="0" fillId="4" borderId="18" xfId="0" applyNumberFormat="1" applyFont="1" applyFill="1" applyBorder="1" applyAlignment="1" applyProtection="1">
      <alignment horizontal="center"/>
    </xf>
    <xf numFmtId="0" fontId="0" fillId="4" borderId="0" xfId="0" applyFill="1" applyAlignment="1" applyProtection="1">
      <alignment vertical="center"/>
    </xf>
    <xf numFmtId="164" fontId="0" fillId="4" borderId="5" xfId="0" applyNumberFormat="1" applyFill="1" applyBorder="1" applyAlignment="1" applyProtection="1">
      <alignment horizontal="center" vertical="center"/>
    </xf>
    <xf numFmtId="0" fontId="7" fillId="7" borderId="12" xfId="0" applyFont="1" applyFill="1" applyBorder="1" applyAlignment="1" applyProtection="1">
      <alignment horizontal="left" vertical="center"/>
    </xf>
    <xf numFmtId="14" fontId="0" fillId="7" borderId="13" xfId="0" applyNumberFormat="1" applyFill="1" applyBorder="1" applyAlignment="1" applyProtection="1">
      <alignment vertical="center"/>
    </xf>
    <xf numFmtId="165" fontId="0" fillId="7" borderId="13" xfId="0" applyNumberFormat="1" applyFill="1" applyBorder="1" applyAlignment="1" applyProtection="1">
      <alignment vertical="center"/>
    </xf>
    <xf numFmtId="165" fontId="0" fillId="7" borderId="15" xfId="0" applyNumberFormat="1" applyFill="1" applyBorder="1" applyAlignment="1" applyProtection="1">
      <alignment vertical="center"/>
    </xf>
    <xf numFmtId="165" fontId="0" fillId="4" borderId="0" xfId="0" applyNumberFormat="1" applyFill="1" applyBorder="1" applyAlignment="1" applyProtection="1">
      <alignment vertical="center"/>
    </xf>
    <xf numFmtId="0" fontId="0" fillId="4" borderId="6" xfId="0" applyFill="1" applyBorder="1" applyAlignment="1" applyProtection="1">
      <alignment vertical="center"/>
    </xf>
    <xf numFmtId="0" fontId="3" fillId="4" borderId="16" xfId="1" applyFill="1" applyBorder="1" applyAlignment="1" applyProtection="1">
      <alignment horizontal="center" vertical="center"/>
    </xf>
    <xf numFmtId="14" fontId="0" fillId="4" borderId="10" xfId="0" applyNumberFormat="1" applyFont="1" applyFill="1" applyBorder="1" applyAlignment="1" applyProtection="1"/>
    <xf numFmtId="0" fontId="0" fillId="4" borderId="11" xfId="0" applyFill="1" applyBorder="1" applyAlignment="1" applyProtection="1"/>
    <xf numFmtId="165" fontId="0" fillId="4" borderId="10" xfId="0" applyNumberFormat="1" applyFill="1" applyBorder="1" applyAlignment="1" applyProtection="1">
      <alignment horizontal="left"/>
    </xf>
    <xf numFmtId="0" fontId="0" fillId="0" borderId="11" xfId="0" applyBorder="1" applyAlignment="1">
      <alignment horizontal="left"/>
    </xf>
    <xf numFmtId="164" fontId="0" fillId="2" borderId="10" xfId="0" applyNumberFormat="1" applyFill="1" applyBorder="1" applyAlignment="1" applyProtection="1">
      <alignment horizontal="center"/>
      <protection hidden="1"/>
    </xf>
    <xf numFmtId="0" fontId="0" fillId="0" borderId="11" xfId="0" applyBorder="1" applyAlignment="1" applyProtection="1">
      <alignment horizontal="center"/>
      <protection hidden="1"/>
    </xf>
    <xf numFmtId="165" fontId="0" fillId="5" borderId="10" xfId="0" applyNumberFormat="1" applyFill="1" applyBorder="1" applyAlignment="1" applyProtection="1">
      <alignment horizontal="center"/>
    </xf>
    <xf numFmtId="0" fontId="0" fillId="0" borderId="17" xfId="0" applyBorder="1" applyAlignment="1">
      <alignment horizontal="center"/>
    </xf>
    <xf numFmtId="0" fontId="0" fillId="0" borderId="11" xfId="0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smartekits.com/ultimate-loan-schedule-calculator-in-excel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I47"/>
  <sheetViews>
    <sheetView tabSelected="1" workbookViewId="0">
      <pane ySplit="16" topLeftCell="A17" activePane="bottomLeft" state="frozen"/>
      <selection pane="bottomLeft" activeCell="B3" sqref="B3"/>
    </sheetView>
  </sheetViews>
  <sheetFormatPr defaultColWidth="8.85546875" defaultRowHeight="15" x14ac:dyDescent="0.25"/>
  <cols>
    <col min="1" max="1" width="1.7109375" style="7" customWidth="1"/>
    <col min="2" max="2" width="10.140625" style="11" customWidth="1"/>
    <col min="3" max="3" width="11.7109375" style="37" customWidth="1"/>
    <col min="4" max="4" width="15.28515625" style="38" customWidth="1"/>
    <col min="5" max="8" width="15.28515625" style="36" customWidth="1"/>
    <col min="9" max="9" width="15.28515625" style="38" customWidth="1"/>
    <col min="10" max="16384" width="8.85546875" style="7"/>
  </cols>
  <sheetData>
    <row r="1" spans="1:9" ht="7.9" customHeight="1" x14ac:dyDescent="0.3">
      <c r="A1" s="2"/>
      <c r="B1" s="3"/>
      <c r="C1" s="4"/>
      <c r="D1" s="5"/>
      <c r="E1" s="6"/>
      <c r="F1" s="6"/>
      <c r="G1" s="6"/>
      <c r="H1" s="6"/>
      <c r="I1" s="5"/>
    </row>
    <row r="2" spans="1:9" ht="9.6" customHeight="1" x14ac:dyDescent="0.5">
      <c r="B2" s="8"/>
      <c r="C2" s="9"/>
      <c r="D2" s="5"/>
      <c r="E2" s="6"/>
      <c r="F2" s="6"/>
      <c r="G2" s="6"/>
      <c r="H2" s="34"/>
      <c r="I2" s="10"/>
    </row>
    <row r="3" spans="1:9" ht="23.45" x14ac:dyDescent="0.45">
      <c r="C3" s="32" t="s">
        <v>27</v>
      </c>
      <c r="D3" s="30"/>
      <c r="E3" s="31"/>
      <c r="F3" s="33"/>
      <c r="G3" s="13"/>
      <c r="H3" s="71" t="s">
        <v>26</v>
      </c>
      <c r="I3" s="14"/>
    </row>
    <row r="4" spans="1:9" s="72" customFormat="1" ht="18.600000000000001" customHeight="1" thickBot="1" x14ac:dyDescent="0.35">
      <c r="B4" s="73"/>
      <c r="C4" s="74" t="s">
        <v>25</v>
      </c>
      <c r="D4" s="75"/>
      <c r="E4" s="76"/>
      <c r="F4" s="77"/>
      <c r="G4" s="78"/>
      <c r="H4" s="80" t="s">
        <v>24</v>
      </c>
      <c r="I4" s="79"/>
    </row>
    <row r="5" spans="1:9" ht="9.6" customHeight="1" x14ac:dyDescent="0.3">
      <c r="C5" s="15"/>
      <c r="D5" s="12"/>
      <c r="E5" s="13"/>
      <c r="F5" s="13"/>
      <c r="G5" s="13"/>
      <c r="H5" s="13"/>
      <c r="I5" s="16"/>
    </row>
    <row r="6" spans="1:9" ht="9.6" customHeight="1" x14ac:dyDescent="0.3">
      <c r="C6" s="15"/>
      <c r="D6" s="12"/>
      <c r="E6" s="13"/>
      <c r="F6" s="13"/>
      <c r="G6" s="13"/>
      <c r="H6" s="13"/>
      <c r="I6" s="16"/>
    </row>
    <row r="7" spans="1:9" ht="14.45" x14ac:dyDescent="0.3">
      <c r="C7" s="81" t="s">
        <v>20</v>
      </c>
      <c r="D7" s="82"/>
      <c r="E7" s="41">
        <v>50000</v>
      </c>
      <c r="F7" s="13"/>
      <c r="G7" s="35" t="s">
        <v>5</v>
      </c>
      <c r="H7" s="44">
        <f>MAX(D18:D47)</f>
        <v>40513</v>
      </c>
      <c r="I7" s="17"/>
    </row>
    <row r="8" spans="1:9" ht="14.45" x14ac:dyDescent="0.3">
      <c r="C8" s="81" t="s">
        <v>12</v>
      </c>
      <c r="D8" s="82"/>
      <c r="E8" s="42" t="s">
        <v>9</v>
      </c>
      <c r="F8" s="13"/>
      <c r="G8" s="35" t="s">
        <v>16</v>
      </c>
      <c r="H8" s="45">
        <f>MAX(C18:C47)</f>
        <v>2.3326488706365502</v>
      </c>
      <c r="I8" s="18"/>
    </row>
    <row r="9" spans="1:9" ht="14.45" x14ac:dyDescent="0.3">
      <c r="C9" s="83" t="s">
        <v>21</v>
      </c>
      <c r="D9" s="84"/>
      <c r="E9" s="42" t="s">
        <v>9</v>
      </c>
      <c r="F9" s="13"/>
      <c r="G9" s="13"/>
      <c r="H9" s="12"/>
      <c r="I9" s="17"/>
    </row>
    <row r="10" spans="1:9" ht="14.45" x14ac:dyDescent="0.3">
      <c r="C10" s="81" t="s">
        <v>11</v>
      </c>
      <c r="D10" s="82"/>
      <c r="E10" s="41">
        <v>2000</v>
      </c>
      <c r="F10" s="13"/>
      <c r="G10" s="35" t="s">
        <v>3</v>
      </c>
      <c r="H10" s="46">
        <f>SUM(G18:G47)</f>
        <v>4199.8029490490808</v>
      </c>
      <c r="I10" s="19"/>
    </row>
    <row r="11" spans="1:9" ht="15.75" customHeight="1" x14ac:dyDescent="0.3">
      <c r="C11" s="39" t="s">
        <v>18</v>
      </c>
      <c r="D11" s="40"/>
      <c r="E11" s="41">
        <v>7</v>
      </c>
      <c r="F11" s="13"/>
      <c r="G11" s="35" t="s">
        <v>2</v>
      </c>
      <c r="H11" s="46">
        <f>SUM(F18:F47)+SUM(I18:I47)</f>
        <v>49999.999999999993</v>
      </c>
      <c r="I11" s="19"/>
    </row>
    <row r="12" spans="1:9" ht="14.45" x14ac:dyDescent="0.3">
      <c r="C12" s="39" t="s">
        <v>10</v>
      </c>
      <c r="D12" s="40"/>
      <c r="E12" s="43">
        <v>39661</v>
      </c>
      <c r="F12" s="13"/>
      <c r="G12" s="35" t="s">
        <v>6</v>
      </c>
      <c r="H12" s="46">
        <f>SUM(H10:H11)</f>
        <v>54199.802949049074</v>
      </c>
      <c r="I12" s="19"/>
    </row>
    <row r="13" spans="1:9" ht="10.9" customHeight="1" x14ac:dyDescent="0.3">
      <c r="C13" s="15"/>
      <c r="D13" s="12"/>
      <c r="E13" s="13"/>
      <c r="F13" s="13"/>
      <c r="G13" s="20"/>
      <c r="H13" s="21"/>
      <c r="I13" s="17"/>
    </row>
    <row r="14" spans="1:9" ht="14.45" customHeight="1" x14ac:dyDescent="0.3">
      <c r="C14" s="87" t="s">
        <v>23</v>
      </c>
      <c r="D14" s="88"/>
      <c r="E14" s="89"/>
      <c r="F14" s="13"/>
      <c r="G14" s="20"/>
      <c r="H14" s="21"/>
      <c r="I14" s="17"/>
    </row>
    <row r="15" spans="1:9" ht="10.9" customHeight="1" x14ac:dyDescent="0.3">
      <c r="B15" s="22"/>
      <c r="C15" s="23"/>
      <c r="D15" s="24"/>
      <c r="E15" s="25"/>
      <c r="F15" s="25"/>
      <c r="G15" s="25"/>
      <c r="H15" s="25"/>
      <c r="I15" s="26"/>
    </row>
    <row r="16" spans="1:9" ht="30.75" customHeight="1" x14ac:dyDescent="0.3">
      <c r="B16" s="27" t="s">
        <v>1</v>
      </c>
      <c r="C16" s="28" t="s">
        <v>4</v>
      </c>
      <c r="D16" s="29" t="s">
        <v>17</v>
      </c>
      <c r="E16" s="28" t="s">
        <v>15</v>
      </c>
      <c r="F16" s="28" t="s">
        <v>2</v>
      </c>
      <c r="G16" s="28" t="s">
        <v>3</v>
      </c>
      <c r="H16" s="28" t="s">
        <v>0</v>
      </c>
      <c r="I16" s="28" t="s">
        <v>19</v>
      </c>
    </row>
    <row r="17" spans="2:9" ht="14.45" x14ac:dyDescent="0.3">
      <c r="B17" s="85" t="s">
        <v>22</v>
      </c>
      <c r="C17" s="86"/>
      <c r="D17" s="47">
        <f>E12</f>
        <v>39661</v>
      </c>
      <c r="E17" s="48">
        <f>E7</f>
        <v>50000</v>
      </c>
      <c r="F17" s="49">
        <v>0</v>
      </c>
      <c r="G17" s="49">
        <v>0</v>
      </c>
      <c r="H17" s="49">
        <v>0</v>
      </c>
      <c r="I17" s="50" t="s">
        <v>14</v>
      </c>
    </row>
    <row r="18" spans="2:9" ht="14.45" x14ac:dyDescent="0.3">
      <c r="B18" s="51">
        <v>1</v>
      </c>
      <c r="C18" s="52">
        <f>IF(B18=0,0,(D18-$D$17)/365.25)</f>
        <v>8.4873374401095145E-2</v>
      </c>
      <c r="D18" s="53">
        <f t="shared" ref="D18:D47" si="0">IF(E17=0,"",D17+IF($E$8="Monthly",DATE(IF(MONTH(D17)=12,YEAR(D17)+1,YEAR(D17)),IF(MONTH(D17)=12,1,MONTH(D17)+1),DAY(D17))-D17,IF($E$8="Weekly",7,IF($E$8="Daily",1,14))))</f>
        <v>39692</v>
      </c>
      <c r="E18" s="54">
        <f>IF(E17=0,0,E17-F18-I18)</f>
        <v>48296.448087431687</v>
      </c>
      <c r="F18" s="55">
        <f>IF(E17=0,0,H18-G18)</f>
        <v>1703.5519125683113</v>
      </c>
      <c r="G18" s="55">
        <f>IF(E17=0,0,E17*(((1+((($E$11/100)/IF(YEAR(D17)/4=INT(YEAR(D17)/4),366,365)))*IF($E$9="Monthly",DATE(IF(MONTH(D17)=12,YEAR(D17)+1,YEAR(D17)),IF(MONTH(D17)=12,1,MONTH(D17)+1),DAY(D17))-D17,IF($E$9="Weekly",7,IF($E$9="Daily",1,14))))^((D18-D17)/IF($E$9="Monthly",DATE(IF(MONTH(D17)=12,YEAR(D17)+1,YEAR(D17)),IF(MONTH(D17)=12,1,MONTH(D17)+1),DAY(D17))-D17,IF($E$9="Weekly",7,IF($E$9="Daily",1,14)))))-1))</f>
        <v>296.4480874316888</v>
      </c>
      <c r="H18" s="56">
        <f>IF(E17=0,0,IF($E$10-G18&gt;E17,E17+G18,$E$10))</f>
        <v>2000</v>
      </c>
      <c r="I18" s="57"/>
    </row>
    <row r="19" spans="2:9" ht="14.45" x14ac:dyDescent="0.3">
      <c r="B19" s="51">
        <f t="shared" ref="B19:B47" si="1">IF(E18=0,0,B18+1)</f>
        <v>2</v>
      </c>
      <c r="C19" s="52">
        <f t="shared" ref="C19:C47" si="2">IF(B19=0,0,(D19-$E$12)/365.25)</f>
        <v>0.16700889801505817</v>
      </c>
      <c r="D19" s="58">
        <f t="shared" si="0"/>
        <v>39722</v>
      </c>
      <c r="E19" s="59">
        <f t="shared" ref="E19:E47" si="3">IF(E18=0,0,E18-F19-I19)</f>
        <v>46573.558855146453</v>
      </c>
      <c r="F19" s="55">
        <f t="shared" ref="F19:F47" si="4">IF(E18=0,0,H19-G19)</f>
        <v>1722.8892322852314</v>
      </c>
      <c r="G19" s="55">
        <f t="shared" ref="G19:G47" si="5">IF(E18=0,0,E18*(((1+((($E$11/100)/IF(YEAR(D18)/4=INT(YEAR(D18)/4),366,365)))*IF($E$9="Monthly",DATE(IF(MONTH(D18)=12,YEAR(D18)+1,YEAR(D18)),IF(MONTH(D18)=12,1,MONTH(D18)+1),DAY(D18))-D18,IF($E$9="Weekly",7,IF($E$9="Daily",1,14))))^((D19-D18)/IF($E$9="Monthly",DATE(IF(MONTH(D18)=12,YEAR(D18)+1,YEAR(D18)),IF(MONTH(D18)=12,1,MONTH(D18)+1),DAY(D18))-D18,IF($E$9="Weekly",7,IF($E$9="Daily",1,14)))))-1))</f>
        <v>277.11076771476854</v>
      </c>
      <c r="H19" s="60">
        <f t="shared" ref="H19:H47" si="6">IF(E18=0,0,IF($E$10-G19&gt;E18,E18+G19,$E$10))</f>
        <v>2000</v>
      </c>
      <c r="I19" s="61"/>
    </row>
    <row r="20" spans="2:9" ht="14.45" x14ac:dyDescent="0.3">
      <c r="B20" s="51">
        <f t="shared" si="1"/>
        <v>3</v>
      </c>
      <c r="C20" s="52">
        <f t="shared" si="2"/>
        <v>0.2518822724161533</v>
      </c>
      <c r="D20" s="58">
        <f t="shared" si="0"/>
        <v>39753</v>
      </c>
      <c r="E20" s="59">
        <f t="shared" si="3"/>
        <v>44849.69170409636</v>
      </c>
      <c r="F20" s="55">
        <f t="shared" si="4"/>
        <v>1723.8671510500928</v>
      </c>
      <c r="G20" s="55">
        <f t="shared" si="5"/>
        <v>276.13284894990721</v>
      </c>
      <c r="H20" s="60">
        <f t="shared" si="6"/>
        <v>2000</v>
      </c>
      <c r="I20" s="61"/>
    </row>
    <row r="21" spans="2:9" ht="14.45" x14ac:dyDescent="0.3">
      <c r="B21" s="51">
        <f t="shared" si="1"/>
        <v>4</v>
      </c>
      <c r="C21" s="52">
        <f t="shared" si="2"/>
        <v>0.33401779603011633</v>
      </c>
      <c r="D21" s="58">
        <f t="shared" si="0"/>
        <v>39783</v>
      </c>
      <c r="E21" s="59">
        <f t="shared" si="3"/>
        <v>43107.026000759208</v>
      </c>
      <c r="F21" s="55">
        <f t="shared" si="4"/>
        <v>1742.6657033371553</v>
      </c>
      <c r="G21" s="55">
        <f t="shared" si="5"/>
        <v>257.33429666284479</v>
      </c>
      <c r="H21" s="60">
        <f t="shared" si="6"/>
        <v>2000</v>
      </c>
      <c r="I21" s="61"/>
    </row>
    <row r="22" spans="2:9" ht="14.45" x14ac:dyDescent="0.3">
      <c r="B22" s="51">
        <f t="shared" si="1"/>
        <v>5</v>
      </c>
      <c r="C22" s="52">
        <f t="shared" si="2"/>
        <v>0.41889117043121149</v>
      </c>
      <c r="D22" s="58">
        <f t="shared" si="0"/>
        <v>39814</v>
      </c>
      <c r="E22" s="59">
        <f t="shared" si="3"/>
        <v>41362.605909015074</v>
      </c>
      <c r="F22" s="55">
        <f t="shared" si="4"/>
        <v>1744.4200917441369</v>
      </c>
      <c r="G22" s="55">
        <f t="shared" si="5"/>
        <v>255.57990825586299</v>
      </c>
      <c r="H22" s="60">
        <f t="shared" si="6"/>
        <v>2000</v>
      </c>
      <c r="I22" s="61"/>
    </row>
    <row r="23" spans="2:9" ht="14.45" x14ac:dyDescent="0.3">
      <c r="B23" s="51">
        <f t="shared" si="1"/>
        <v>6</v>
      </c>
      <c r="C23" s="52">
        <f t="shared" si="2"/>
        <v>0.50376454483230659</v>
      </c>
      <c r="D23" s="58">
        <f t="shared" si="0"/>
        <v>39845</v>
      </c>
      <c r="E23" s="59">
        <f t="shared" si="3"/>
        <v>39608.515100309764</v>
      </c>
      <c r="F23" s="55">
        <f t="shared" si="4"/>
        <v>1754.0908087053103</v>
      </c>
      <c r="G23" s="55">
        <f t="shared" si="5"/>
        <v>245.90919129468955</v>
      </c>
      <c r="H23" s="60">
        <f t="shared" si="6"/>
        <v>2000</v>
      </c>
      <c r="I23" s="61"/>
    </row>
    <row r="24" spans="2:9" ht="14.45" x14ac:dyDescent="0.3">
      <c r="B24" s="51">
        <f t="shared" si="1"/>
        <v>7</v>
      </c>
      <c r="C24" s="52">
        <f t="shared" si="2"/>
        <v>0.58042436687200549</v>
      </c>
      <c r="D24" s="58">
        <f t="shared" si="0"/>
        <v>39873</v>
      </c>
      <c r="E24" s="59">
        <f t="shared" si="3"/>
        <v>37821.207400574443</v>
      </c>
      <c r="F24" s="55">
        <f t="shared" si="4"/>
        <v>1787.3076997353207</v>
      </c>
      <c r="G24" s="55">
        <f t="shared" si="5"/>
        <v>212.6923002646792</v>
      </c>
      <c r="H24" s="60">
        <f t="shared" si="6"/>
        <v>2000</v>
      </c>
      <c r="I24" s="61"/>
    </row>
    <row r="25" spans="2:9" ht="14.45" x14ac:dyDescent="0.3">
      <c r="B25" s="51">
        <f t="shared" si="1"/>
        <v>8</v>
      </c>
      <c r="C25" s="52">
        <f t="shared" si="2"/>
        <v>0.6652977412731006</v>
      </c>
      <c r="D25" s="58">
        <f t="shared" si="0"/>
        <v>39904</v>
      </c>
      <c r="E25" s="59">
        <f t="shared" si="3"/>
        <v>36046.062250051829</v>
      </c>
      <c r="F25" s="55">
        <f t="shared" si="4"/>
        <v>1775.1451505226148</v>
      </c>
      <c r="G25" s="55">
        <f t="shared" si="5"/>
        <v>224.85484947738522</v>
      </c>
      <c r="H25" s="60">
        <f t="shared" si="6"/>
        <v>2000</v>
      </c>
      <c r="I25" s="61"/>
    </row>
    <row r="26" spans="2:9" ht="14.45" x14ac:dyDescent="0.3">
      <c r="B26" s="51">
        <f t="shared" si="1"/>
        <v>9</v>
      </c>
      <c r="C26" s="52">
        <f t="shared" si="2"/>
        <v>0.74743326488706363</v>
      </c>
      <c r="D26" s="58">
        <f t="shared" si="0"/>
        <v>39934</v>
      </c>
      <c r="E26" s="59">
        <f t="shared" si="3"/>
        <v>34253.450553408285</v>
      </c>
      <c r="F26" s="55">
        <f t="shared" si="4"/>
        <v>1792.6116966435411</v>
      </c>
      <c r="G26" s="55">
        <f t="shared" si="5"/>
        <v>207.38830335645892</v>
      </c>
      <c r="H26" s="60">
        <f t="shared" si="6"/>
        <v>2000</v>
      </c>
      <c r="I26" s="61"/>
    </row>
    <row r="27" spans="2:9" ht="14.45" x14ac:dyDescent="0.3">
      <c r="B27" s="51">
        <f t="shared" si="1"/>
        <v>10</v>
      </c>
      <c r="C27" s="52">
        <f t="shared" si="2"/>
        <v>0.83230663928815884</v>
      </c>
      <c r="D27" s="58">
        <f t="shared" si="0"/>
        <v>39965</v>
      </c>
      <c r="E27" s="59">
        <f t="shared" si="3"/>
        <v>32457.094355328547</v>
      </c>
      <c r="F27" s="55">
        <f t="shared" si="4"/>
        <v>1796.3561980797394</v>
      </c>
      <c r="G27" s="55">
        <f t="shared" si="5"/>
        <v>203.64380192026064</v>
      </c>
      <c r="H27" s="60">
        <f t="shared" si="6"/>
        <v>2000</v>
      </c>
      <c r="I27" s="61"/>
    </row>
    <row r="28" spans="2:9" ht="14.45" x14ac:dyDescent="0.3">
      <c r="B28" s="51">
        <f t="shared" si="1"/>
        <v>11</v>
      </c>
      <c r="C28" s="52">
        <f t="shared" si="2"/>
        <v>0.91444216290212188</v>
      </c>
      <c r="D28" s="58">
        <f t="shared" si="0"/>
        <v>39995</v>
      </c>
      <c r="E28" s="59">
        <f t="shared" si="3"/>
        <v>30643.833802304405</v>
      </c>
      <c r="F28" s="55">
        <f t="shared" si="4"/>
        <v>1813.2605530241403</v>
      </c>
      <c r="G28" s="55">
        <f t="shared" si="5"/>
        <v>186.73944697585958</v>
      </c>
      <c r="H28" s="60">
        <f t="shared" si="6"/>
        <v>2000</v>
      </c>
      <c r="I28" s="61"/>
    </row>
    <row r="29" spans="2:9" ht="14.45" x14ac:dyDescent="0.3">
      <c r="B29" s="51">
        <f t="shared" si="1"/>
        <v>12</v>
      </c>
      <c r="C29" s="52">
        <f t="shared" si="2"/>
        <v>0.99931553730321698</v>
      </c>
      <c r="D29" s="58">
        <f t="shared" si="0"/>
        <v>40026</v>
      </c>
      <c r="E29" s="59">
        <f t="shared" si="3"/>
        <v>28826.017690937282</v>
      </c>
      <c r="F29" s="55">
        <f t="shared" si="4"/>
        <v>1817.8161113671238</v>
      </c>
      <c r="G29" s="55">
        <f t="shared" si="5"/>
        <v>182.18388863287618</v>
      </c>
      <c r="H29" s="60">
        <f t="shared" si="6"/>
        <v>2000</v>
      </c>
      <c r="I29" s="61"/>
    </row>
    <row r="30" spans="2:9" ht="14.45" x14ac:dyDescent="0.3">
      <c r="B30" s="51">
        <f t="shared" si="1"/>
        <v>13</v>
      </c>
      <c r="C30" s="52">
        <f t="shared" si="2"/>
        <v>1.0841889117043122</v>
      </c>
      <c r="D30" s="58">
        <f t="shared" si="0"/>
        <v>40057</v>
      </c>
      <c r="E30" s="59">
        <f t="shared" si="3"/>
        <v>26997.394289264223</v>
      </c>
      <c r="F30" s="55">
        <f t="shared" si="4"/>
        <v>1828.6234016730598</v>
      </c>
      <c r="G30" s="55">
        <f t="shared" si="5"/>
        <v>171.37659832694024</v>
      </c>
      <c r="H30" s="60">
        <f t="shared" si="6"/>
        <v>2000</v>
      </c>
      <c r="I30" s="61"/>
    </row>
    <row r="31" spans="2:9" ht="14.45" x14ac:dyDescent="0.3">
      <c r="B31" s="51">
        <f t="shared" si="1"/>
        <v>14</v>
      </c>
      <c r="C31" s="52">
        <f t="shared" si="2"/>
        <v>1.1663244353182751</v>
      </c>
      <c r="D31" s="58">
        <f t="shared" si="0"/>
        <v>40087</v>
      </c>
      <c r="E31" s="59">
        <f t="shared" si="3"/>
        <v>25152.721763257246</v>
      </c>
      <c r="F31" s="55">
        <f t="shared" si="4"/>
        <v>1844.6725260069757</v>
      </c>
      <c r="G31" s="55">
        <f t="shared" si="5"/>
        <v>155.32747399302428</v>
      </c>
      <c r="H31" s="60">
        <f t="shared" si="6"/>
        <v>2000</v>
      </c>
      <c r="I31" s="61"/>
    </row>
    <row r="32" spans="2:9" ht="14.45" x14ac:dyDescent="0.3">
      <c r="B32" s="51">
        <f t="shared" si="1"/>
        <v>15</v>
      </c>
      <c r="C32" s="52">
        <f t="shared" si="2"/>
        <v>1.2511978097193703</v>
      </c>
      <c r="D32" s="58">
        <f t="shared" si="0"/>
        <v>40118</v>
      </c>
      <c r="E32" s="59">
        <f t="shared" si="3"/>
        <v>23302.259862507293</v>
      </c>
      <c r="F32" s="55">
        <f t="shared" si="4"/>
        <v>1850.4619007499518</v>
      </c>
      <c r="G32" s="55">
        <f t="shared" si="5"/>
        <v>149.53809925004822</v>
      </c>
      <c r="H32" s="60">
        <f t="shared" si="6"/>
        <v>2000</v>
      </c>
      <c r="I32" s="61"/>
    </row>
    <row r="33" spans="2:9" ht="14.45" x14ac:dyDescent="0.3">
      <c r="B33" s="51">
        <f t="shared" si="1"/>
        <v>16</v>
      </c>
      <c r="C33" s="52">
        <f t="shared" si="2"/>
        <v>1.3333333333333333</v>
      </c>
      <c r="D33" s="58">
        <f t="shared" si="0"/>
        <v>40148</v>
      </c>
      <c r="E33" s="59">
        <f t="shared" si="3"/>
        <v>21436.327658976512</v>
      </c>
      <c r="F33" s="55">
        <f t="shared" si="4"/>
        <v>1865.9322035307823</v>
      </c>
      <c r="G33" s="55">
        <f t="shared" si="5"/>
        <v>134.06779646921768</v>
      </c>
      <c r="H33" s="60">
        <f t="shared" si="6"/>
        <v>2000</v>
      </c>
      <c r="I33" s="61"/>
    </row>
    <row r="34" spans="2:9" ht="14.45" x14ac:dyDescent="0.3">
      <c r="B34" s="51">
        <f t="shared" si="1"/>
        <v>17</v>
      </c>
      <c r="C34" s="52">
        <f t="shared" si="2"/>
        <v>1.4182067077344285</v>
      </c>
      <c r="D34" s="58">
        <f t="shared" si="0"/>
        <v>40179</v>
      </c>
      <c r="E34" s="59">
        <f t="shared" si="3"/>
        <v>19563.771031633987</v>
      </c>
      <c r="F34" s="55">
        <f t="shared" si="4"/>
        <v>1872.5566273425247</v>
      </c>
      <c r="G34" s="55">
        <f t="shared" si="5"/>
        <v>127.44337265747535</v>
      </c>
      <c r="H34" s="60">
        <f t="shared" si="6"/>
        <v>2000</v>
      </c>
      <c r="I34" s="61"/>
    </row>
    <row r="35" spans="2:9" ht="14.45" x14ac:dyDescent="0.3">
      <c r="B35" s="51">
        <f t="shared" si="1"/>
        <v>18</v>
      </c>
      <c r="C35" s="52">
        <f t="shared" si="2"/>
        <v>1.5030800821355237</v>
      </c>
      <c r="D35" s="58">
        <f t="shared" si="0"/>
        <v>40210</v>
      </c>
      <c r="E35" s="59">
        <f t="shared" si="3"/>
        <v>17680.08167037</v>
      </c>
      <c r="F35" s="55">
        <f t="shared" si="4"/>
        <v>1883.6893612639856</v>
      </c>
      <c r="G35" s="55">
        <f t="shared" si="5"/>
        <v>116.31063873601444</v>
      </c>
      <c r="H35" s="60">
        <f t="shared" si="6"/>
        <v>2000</v>
      </c>
      <c r="I35" s="61"/>
    </row>
    <row r="36" spans="2:9" ht="14.45" x14ac:dyDescent="0.3">
      <c r="B36" s="51">
        <f t="shared" si="1"/>
        <v>19</v>
      </c>
      <c r="C36" s="52">
        <f t="shared" si="2"/>
        <v>1.5797399041752225</v>
      </c>
      <c r="D36" s="58">
        <f t="shared" si="0"/>
        <v>40238</v>
      </c>
      <c r="E36" s="59">
        <f t="shared" si="3"/>
        <v>15775.021287010892</v>
      </c>
      <c r="F36" s="55">
        <f t="shared" si="4"/>
        <v>1905.0603833591081</v>
      </c>
      <c r="G36" s="55">
        <f t="shared" si="5"/>
        <v>94.939616640891899</v>
      </c>
      <c r="H36" s="60">
        <f t="shared" si="6"/>
        <v>2000</v>
      </c>
      <c r="I36" s="61"/>
    </row>
    <row r="37" spans="2:9" ht="14.45" x14ac:dyDescent="0.3">
      <c r="B37" s="51">
        <f t="shared" si="1"/>
        <v>20</v>
      </c>
      <c r="C37" s="52">
        <f t="shared" si="2"/>
        <v>1.6646132785763177</v>
      </c>
      <c r="D37" s="58">
        <f t="shared" si="0"/>
        <v>40269</v>
      </c>
      <c r="E37" s="59">
        <f t="shared" si="3"/>
        <v>13868.8070300049</v>
      </c>
      <c r="F37" s="55">
        <f t="shared" si="4"/>
        <v>1906.2142570059912</v>
      </c>
      <c r="G37" s="55">
        <f t="shared" si="5"/>
        <v>93.785742994008885</v>
      </c>
      <c r="H37" s="60">
        <f t="shared" si="6"/>
        <v>2000</v>
      </c>
      <c r="I37" s="61"/>
    </row>
    <row r="38" spans="2:9" ht="14.45" x14ac:dyDescent="0.3">
      <c r="B38" s="51">
        <f t="shared" si="1"/>
        <v>21</v>
      </c>
      <c r="C38" s="52">
        <f t="shared" si="2"/>
        <v>1.7467488021902806</v>
      </c>
      <c r="D38" s="58">
        <f t="shared" si="0"/>
        <v>40299</v>
      </c>
      <c r="E38" s="59">
        <f t="shared" si="3"/>
        <v>11948.600166341914</v>
      </c>
      <c r="F38" s="55">
        <f t="shared" si="4"/>
        <v>1920.206863662987</v>
      </c>
      <c r="G38" s="55">
        <f t="shared" si="5"/>
        <v>79.793136337013095</v>
      </c>
      <c r="H38" s="60">
        <f t="shared" si="6"/>
        <v>2000</v>
      </c>
      <c r="I38" s="61"/>
    </row>
    <row r="39" spans="2:9" ht="14.45" x14ac:dyDescent="0.3">
      <c r="B39" s="51">
        <f t="shared" si="1"/>
        <v>22</v>
      </c>
      <c r="C39" s="52">
        <f t="shared" si="2"/>
        <v>1.8316221765913758</v>
      </c>
      <c r="D39" s="58">
        <f t="shared" si="0"/>
        <v>40330</v>
      </c>
      <c r="E39" s="59">
        <f t="shared" si="3"/>
        <v>10019.637049522631</v>
      </c>
      <c r="F39" s="55">
        <f t="shared" si="4"/>
        <v>1928.9631168192832</v>
      </c>
      <c r="G39" s="55">
        <f t="shared" si="5"/>
        <v>71.03688318071687</v>
      </c>
      <c r="H39" s="60">
        <f t="shared" si="6"/>
        <v>2000</v>
      </c>
      <c r="I39" s="61"/>
    </row>
    <row r="40" spans="2:9" ht="14.45" x14ac:dyDescent="0.3">
      <c r="B40" s="51">
        <f t="shared" si="1"/>
        <v>23</v>
      </c>
      <c r="C40" s="52">
        <f t="shared" si="2"/>
        <v>1.9137577002053388</v>
      </c>
      <c r="D40" s="58">
        <f t="shared" si="0"/>
        <v>40360</v>
      </c>
      <c r="E40" s="59">
        <f t="shared" si="3"/>
        <v>8077.2842763828976</v>
      </c>
      <c r="F40" s="55">
        <f t="shared" si="4"/>
        <v>1942.3527731397339</v>
      </c>
      <c r="G40" s="55">
        <f t="shared" si="5"/>
        <v>57.64722686026618</v>
      </c>
      <c r="H40" s="60">
        <f t="shared" si="6"/>
        <v>2000</v>
      </c>
      <c r="I40" s="61"/>
    </row>
    <row r="41" spans="2:9" ht="14.45" x14ac:dyDescent="0.3">
      <c r="B41" s="51">
        <f t="shared" si="1"/>
        <v>24</v>
      </c>
      <c r="C41" s="52">
        <f t="shared" si="2"/>
        <v>1.998631074606434</v>
      </c>
      <c r="D41" s="58">
        <f t="shared" si="0"/>
        <v>40391</v>
      </c>
      <c r="E41" s="59">
        <f t="shared" si="3"/>
        <v>6125.3053911219404</v>
      </c>
      <c r="F41" s="55">
        <f t="shared" si="4"/>
        <v>1951.978885260957</v>
      </c>
      <c r="G41" s="55">
        <f t="shared" si="5"/>
        <v>48.021114739042979</v>
      </c>
      <c r="H41" s="60">
        <f t="shared" si="6"/>
        <v>2000</v>
      </c>
      <c r="I41" s="61"/>
    </row>
    <row r="42" spans="2:9" ht="14.45" x14ac:dyDescent="0.3">
      <c r="B42" s="51">
        <f t="shared" si="1"/>
        <v>25</v>
      </c>
      <c r="C42" s="52">
        <f t="shared" si="2"/>
        <v>2.083504449007529</v>
      </c>
      <c r="D42" s="58">
        <f t="shared" si="0"/>
        <v>40422</v>
      </c>
      <c r="E42" s="59">
        <f t="shared" si="3"/>
        <v>4161.7215902965554</v>
      </c>
      <c r="F42" s="55">
        <f t="shared" si="4"/>
        <v>1963.583800825385</v>
      </c>
      <c r="G42" s="55">
        <f t="shared" si="5"/>
        <v>36.41619917461496</v>
      </c>
      <c r="H42" s="60">
        <f t="shared" si="6"/>
        <v>2000</v>
      </c>
      <c r="I42" s="61"/>
    </row>
    <row r="43" spans="2:9" ht="14.45" x14ac:dyDescent="0.3">
      <c r="B43" s="51">
        <f t="shared" si="1"/>
        <v>26</v>
      </c>
      <c r="C43" s="52">
        <f t="shared" si="2"/>
        <v>2.1656399726214923</v>
      </c>
      <c r="D43" s="58">
        <f t="shared" si="0"/>
        <v>40452</v>
      </c>
      <c r="E43" s="59">
        <f t="shared" si="3"/>
        <v>2185.6657419119601</v>
      </c>
      <c r="F43" s="55">
        <f t="shared" si="4"/>
        <v>1976.0558483845955</v>
      </c>
      <c r="G43" s="55">
        <f t="shared" si="5"/>
        <v>23.944151615404419</v>
      </c>
      <c r="H43" s="60">
        <f t="shared" si="6"/>
        <v>2000</v>
      </c>
      <c r="I43" s="61"/>
    </row>
    <row r="44" spans="2:9" ht="14.45" x14ac:dyDescent="0.3">
      <c r="B44" s="51">
        <f t="shared" si="1"/>
        <v>27</v>
      </c>
      <c r="C44" s="52">
        <f t="shared" si="2"/>
        <v>2.2505133470225873</v>
      </c>
      <c r="D44" s="58">
        <f t="shared" si="0"/>
        <v>40483</v>
      </c>
      <c r="E44" s="59">
        <f t="shared" si="3"/>
        <v>198.65997385702553</v>
      </c>
      <c r="F44" s="55">
        <f t="shared" si="4"/>
        <v>1987.0057680549346</v>
      </c>
      <c r="G44" s="55">
        <f t="shared" si="5"/>
        <v>12.994231945065478</v>
      </c>
      <c r="H44" s="60">
        <f t="shared" si="6"/>
        <v>2000</v>
      </c>
      <c r="I44" s="61"/>
    </row>
    <row r="45" spans="2:9" ht="14.45" x14ac:dyDescent="0.3">
      <c r="B45" s="51">
        <f t="shared" si="1"/>
        <v>28</v>
      </c>
      <c r="C45" s="52">
        <f t="shared" si="2"/>
        <v>2.3326488706365502</v>
      </c>
      <c r="D45" s="58">
        <f t="shared" si="0"/>
        <v>40513</v>
      </c>
      <c r="E45" s="59">
        <f t="shared" si="3"/>
        <v>0</v>
      </c>
      <c r="F45" s="55">
        <f t="shared" si="4"/>
        <v>198.65997385702553</v>
      </c>
      <c r="G45" s="55">
        <f t="shared" si="5"/>
        <v>1.1429751920540994</v>
      </c>
      <c r="H45" s="60">
        <f t="shared" si="6"/>
        <v>199.80294904907964</v>
      </c>
      <c r="I45" s="61"/>
    </row>
    <row r="46" spans="2:9" ht="14.45" x14ac:dyDescent="0.3">
      <c r="B46" s="51">
        <f t="shared" si="1"/>
        <v>0</v>
      </c>
      <c r="C46" s="52">
        <f t="shared" si="2"/>
        <v>0</v>
      </c>
      <c r="D46" s="58" t="str">
        <f t="shared" si="0"/>
        <v/>
      </c>
      <c r="E46" s="59">
        <f t="shared" si="3"/>
        <v>0</v>
      </c>
      <c r="F46" s="55">
        <f t="shared" si="4"/>
        <v>0</v>
      </c>
      <c r="G46" s="55">
        <f t="shared" si="5"/>
        <v>0</v>
      </c>
      <c r="H46" s="62">
        <f t="shared" si="6"/>
        <v>0</v>
      </c>
      <c r="I46" s="63"/>
    </row>
    <row r="47" spans="2:9" ht="14.45" x14ac:dyDescent="0.3">
      <c r="B47" s="64">
        <f t="shared" si="1"/>
        <v>0</v>
      </c>
      <c r="C47" s="65">
        <f t="shared" si="2"/>
        <v>0</v>
      </c>
      <c r="D47" s="70" t="str">
        <f t="shared" si="0"/>
        <v/>
      </c>
      <c r="E47" s="66">
        <f t="shared" si="3"/>
        <v>0</v>
      </c>
      <c r="F47" s="67">
        <f t="shared" si="4"/>
        <v>0</v>
      </c>
      <c r="G47" s="67">
        <f t="shared" si="5"/>
        <v>0</v>
      </c>
      <c r="H47" s="68">
        <f t="shared" si="6"/>
        <v>0</v>
      </c>
      <c r="I47" s="69"/>
    </row>
  </sheetData>
  <sheetProtection password="B408" sheet="1" objects="1" scenarios="1"/>
  <mergeCells count="6">
    <mergeCell ref="C7:D7"/>
    <mergeCell ref="C8:D8"/>
    <mergeCell ref="C10:D10"/>
    <mergeCell ref="C9:D9"/>
    <mergeCell ref="B17:C17"/>
    <mergeCell ref="C14:E14"/>
  </mergeCells>
  <dataValidations count="2">
    <dataValidation type="list" allowBlank="1" showInputMessage="1" showErrorMessage="1" sqref="E9">
      <formula1>frequency</formula1>
    </dataValidation>
    <dataValidation type="list" allowBlank="1" showInputMessage="1" showErrorMessage="1" sqref="E8">
      <formula1>frequency</formula1>
    </dataValidation>
  </dataValidations>
  <hyperlinks>
    <hyperlink ref="H4" r:id="rId1"/>
  </hyperlinks>
  <printOptions gridLines="1"/>
  <pageMargins left="0.70866141732283472" right="0.70866141732283472" top="0.74803149606299213" bottom="0.74803149606299213" header="0.31496062992125984" footer="0.31496062992125984"/>
  <pageSetup paperSize="9" scale="75" fitToHeight="0" orientation="portrait" errors="blank" r:id="rId2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13"/>
  <sheetViews>
    <sheetView workbookViewId="0">
      <selection activeCell="A8" sqref="A8"/>
    </sheetView>
  </sheetViews>
  <sheetFormatPr defaultRowHeight="15" x14ac:dyDescent="0.25"/>
  <cols>
    <col min="1" max="1" width="12" customWidth="1"/>
    <col min="2" max="2" width="12.85546875" customWidth="1"/>
    <col min="3" max="3" width="15.140625" customWidth="1"/>
    <col min="4" max="4" width="10.7109375" bestFit="1" customWidth="1"/>
    <col min="5" max="5" width="16.28515625" customWidth="1"/>
    <col min="10" max="10" width="12.42578125" customWidth="1"/>
  </cols>
  <sheetData>
    <row r="1" spans="1:5" x14ac:dyDescent="0.25">
      <c r="A1" t="s">
        <v>13</v>
      </c>
    </row>
    <row r="2" spans="1:5" x14ac:dyDescent="0.25">
      <c r="A2" t="s">
        <v>7</v>
      </c>
    </row>
    <row r="3" spans="1:5" x14ac:dyDescent="0.25">
      <c r="A3" t="s">
        <v>8</v>
      </c>
    </row>
    <row r="4" spans="1:5" x14ac:dyDescent="0.25">
      <c r="A4" t="s">
        <v>9</v>
      </c>
    </row>
    <row r="11" spans="1:5" x14ac:dyDescent="0.25">
      <c r="E11" s="1"/>
    </row>
    <row r="12" spans="1:5" x14ac:dyDescent="0.25">
      <c r="E12" s="1"/>
    </row>
    <row r="13" spans="1:5" x14ac:dyDescent="0.25">
      <c r="C13" s="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calculator</vt:lpstr>
      <vt:lpstr>index</vt:lpstr>
      <vt:lpstr>frequency</vt:lpstr>
      <vt:lpstr>calculator!Print_Titles</vt:lpstr>
    </vt:vector>
  </TitlesOfParts>
  <Company>Halls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Vladimir</dc:creator>
  <cp:lastModifiedBy>Vladimir</cp:lastModifiedBy>
  <cp:lastPrinted>2013-04-22T03:05:57Z</cp:lastPrinted>
  <dcterms:created xsi:type="dcterms:W3CDTF">2012-11-30T00:51:18Z</dcterms:created>
  <dcterms:modified xsi:type="dcterms:W3CDTF">2014-06-14T05:16:25Z</dcterms:modified>
</cp:coreProperties>
</file>